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d.docs.live.net/aea8c7b590f47f11/Dokumente/IFU/Corona/Überbrückungshilfe II/Download/"/>
    </mc:Choice>
  </mc:AlternateContent>
  <xr:revisionPtr revIDLastSave="41" documentId="8_{CCF28899-680B-4B02-9C86-974EECE0F1E4}" xr6:coauthVersionLast="45" xr6:coauthVersionMax="45" xr10:uidLastSave="{EE74A0DB-4C63-4880-90CE-76C18DBB51F8}"/>
  <bookViews>
    <workbookView xWindow="-120" yWindow="-120" windowWidth="29040" windowHeight="15840" xr2:uid="{00000000-000D-0000-FFFF-FFFF00000000}"/>
  </bookViews>
  <sheets>
    <sheet name="Stufe 1" sheetId="1" r:id="rId1"/>
    <sheet name="Tabelle1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0" i="1" l="1"/>
  <c r="G47" i="1" l="1"/>
  <c r="N16" i="1" l="1"/>
  <c r="N18" i="1" s="1"/>
  <c r="N12" i="1"/>
  <c r="K55" i="1" l="1"/>
  <c r="E74" i="1"/>
  <c r="G18" i="1"/>
  <c r="I18" i="1"/>
  <c r="K18" i="1"/>
  <c r="E18" i="1"/>
  <c r="I36" i="1"/>
  <c r="I38" i="1" s="1"/>
  <c r="B20" i="1" l="1"/>
  <c r="E65" i="1"/>
  <c r="G65" i="1" s="1"/>
  <c r="I65" i="1" s="1"/>
  <c r="E66" i="1"/>
  <c r="G66" i="1" s="1"/>
  <c r="I66" i="1" s="1"/>
  <c r="E67" i="1"/>
  <c r="G67" i="1" s="1"/>
  <c r="I67" i="1" s="1"/>
  <c r="E68" i="1"/>
  <c r="G68" i="1" s="1"/>
  <c r="I68" i="1" s="1"/>
  <c r="E69" i="1"/>
  <c r="G69" i="1" s="1"/>
  <c r="I69" i="1" s="1"/>
  <c r="E70" i="1"/>
  <c r="G70" i="1" s="1"/>
  <c r="I70" i="1" s="1"/>
  <c r="E71" i="1"/>
  <c r="G71" i="1" s="1"/>
  <c r="I71" i="1" s="1"/>
  <c r="E72" i="1"/>
  <c r="G72" i="1" s="1"/>
  <c r="I72" i="1" s="1"/>
  <c r="E73" i="1"/>
  <c r="G73" i="1" s="1"/>
  <c r="I73" i="1" s="1"/>
  <c r="G74" i="1"/>
  <c r="E75" i="1"/>
  <c r="G75" i="1" s="1"/>
  <c r="E76" i="1"/>
  <c r="G76" i="1" s="1"/>
  <c r="I76" i="1" s="1"/>
  <c r="E64" i="1"/>
  <c r="G64" i="1" s="1"/>
  <c r="I64" i="1" s="1"/>
  <c r="C78" i="1"/>
  <c r="C51" i="1" s="1"/>
  <c r="C54" i="1" s="1"/>
  <c r="I75" i="1" l="1"/>
  <c r="I74" i="1"/>
  <c r="I78" i="1"/>
  <c r="I51" i="1" s="1"/>
  <c r="G78" i="1"/>
  <c r="G51" i="1" s="1"/>
  <c r="E78" i="1"/>
  <c r="E51" i="1" s="1"/>
  <c r="K51" i="1" l="1"/>
  <c r="E44" i="1"/>
  <c r="G44" i="1" s="1"/>
  <c r="E45" i="1"/>
  <c r="G45" i="1" s="1"/>
  <c r="E46" i="1"/>
  <c r="G46" i="1" s="1"/>
  <c r="E47" i="1"/>
  <c r="E48" i="1"/>
  <c r="G48" i="1" s="1"/>
  <c r="E49" i="1"/>
  <c r="G49" i="1" s="1"/>
  <c r="E50" i="1"/>
  <c r="G52" i="1"/>
  <c r="E53" i="1"/>
  <c r="G53" i="1" s="1"/>
  <c r="E43" i="1"/>
  <c r="I48" i="1" l="1"/>
  <c r="K48" i="1"/>
  <c r="I45" i="1"/>
  <c r="K45" i="1" s="1"/>
  <c r="I49" i="1"/>
  <c r="K49" i="1"/>
  <c r="E54" i="1"/>
  <c r="I47" i="1"/>
  <c r="K47" i="1" s="1"/>
  <c r="I53" i="1"/>
  <c r="K53" i="1" s="1"/>
  <c r="I46" i="1"/>
  <c r="K46" i="1" s="1"/>
  <c r="I52" i="1"/>
  <c r="K52" i="1"/>
  <c r="I50" i="1"/>
  <c r="K50" i="1" s="1"/>
  <c r="I44" i="1"/>
  <c r="K44" i="1" s="1"/>
  <c r="G43" i="1"/>
  <c r="G36" i="1"/>
  <c r="G38" i="1" s="1"/>
  <c r="E36" i="1"/>
  <c r="E38" i="1" s="1"/>
  <c r="C36" i="1"/>
  <c r="C38" i="1" s="1"/>
  <c r="G54" i="1" l="1"/>
  <c r="I43" i="1"/>
  <c r="I54" i="1" s="1"/>
  <c r="E56" i="1"/>
  <c r="E58" i="1" s="1"/>
  <c r="C56" i="1"/>
  <c r="C58" i="1" s="1"/>
  <c r="K54" i="1" l="1"/>
  <c r="K43" i="1"/>
  <c r="G56" i="1"/>
  <c r="G58" i="1" s="1"/>
  <c r="I56" i="1"/>
  <c r="I58" i="1" s="1"/>
  <c r="K56" i="1" l="1"/>
  <c r="C6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tc={275E9243-E77D-4EB0-BD75-6ABCFE4D5096}</author>
    <author>tc={0F5F70D9-676E-45B7-913A-5F953CE3FA09}</author>
  </authors>
  <commentList>
    <comment ref="B43" authorId="0" shapeId="0" xr:uid="{275E9243-E77D-4EB0-BD75-6ABCFE4D5096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regelfällig vom 01.06-31.08. und vor dem 01. März 2020 vertraglich begründet</t>
      </text>
    </comment>
    <comment ref="C52" authorId="1" shapeId="0" xr:uid="{0F5F70D9-676E-45B7-913A-5F953CE3FA09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pauschal im Juni, wenn nicht im Förderzeitraum berechnet / gezahlt</t>
      </text>
    </comment>
  </commentList>
</comments>
</file>

<file path=xl/sharedStrings.xml><?xml version="1.0" encoding="utf-8"?>
<sst xmlns="http://schemas.openxmlformats.org/spreadsheetml/2006/main" count="71" uniqueCount="62">
  <si>
    <t>MN-Nr.   Mandant</t>
  </si>
  <si>
    <t>es sind nur die grünen Felder auszufüllen !</t>
  </si>
  <si>
    <t>Stufe 1:</t>
  </si>
  <si>
    <t>Zugangsvoraussetzung</t>
  </si>
  <si>
    <t>Summe 2019</t>
  </si>
  <si>
    <r>
      <t xml:space="preserve">Umsatzerlöse </t>
    </r>
    <r>
      <rPr>
        <u/>
        <sz val="12"/>
        <rFont val="Arial"/>
        <family val="2"/>
      </rPr>
      <t>netto</t>
    </r>
    <r>
      <rPr>
        <sz val="12"/>
        <rFont val="Arial"/>
        <family val="2"/>
      </rPr>
      <t xml:space="preserve"> lt. USt-VA</t>
    </r>
  </si>
  <si>
    <t>Summe 2020</t>
  </si>
  <si>
    <t>Stufe 2:</t>
  </si>
  <si>
    <t>Umsatzeinbruch  gg. VJ-Monat</t>
  </si>
  <si>
    <t>mehr als 70%</t>
  </si>
  <si>
    <t>zw. 50% -70%</t>
  </si>
  <si>
    <t xml:space="preserve">   =&gt; 40%  Erstattung der Fixkosten </t>
  </si>
  <si>
    <t>Schätzung Umsätze</t>
  </si>
  <si>
    <r>
      <t xml:space="preserve">Umsatzerlöse </t>
    </r>
    <r>
      <rPr>
        <u/>
        <sz val="12"/>
        <rFont val="Arial"/>
        <family val="2"/>
      </rPr>
      <t>netto</t>
    </r>
    <r>
      <rPr>
        <sz val="12"/>
        <rFont val="Arial"/>
        <family val="2"/>
      </rPr>
      <t xml:space="preserve"> (Plan)</t>
    </r>
  </si>
  <si>
    <t>Umsatzeinbruch in %</t>
  </si>
  <si>
    <t xml:space="preserve">Erstattung der Fixkosten zu </t>
  </si>
  <si>
    <t>Stufe 3:</t>
  </si>
  <si>
    <t>Fixkosten-Aufstellung</t>
  </si>
  <si>
    <t>nachrichtlich:</t>
  </si>
  <si>
    <t>Fixkosten (Hochrechnung)</t>
  </si>
  <si>
    <t>Summe</t>
  </si>
  <si>
    <t xml:space="preserve">Miete </t>
  </si>
  <si>
    <t>Zinsen f. Darlehen</t>
  </si>
  <si>
    <t>Leasingraten ((Fin.anteil)</t>
  </si>
  <si>
    <t>Instandhaltungen/Wartungen</t>
  </si>
  <si>
    <t>Energie, Heizung, Reinigung</t>
  </si>
  <si>
    <t>Grundsteuern</t>
  </si>
  <si>
    <t>Lizenzen</t>
  </si>
  <si>
    <t>Versicherungen</t>
  </si>
  <si>
    <t>fixe laufende Kosten s.u.</t>
  </si>
  <si>
    <t>Steuerberater "Überbrückungshilfe"</t>
  </si>
  <si>
    <t>Aufwand für Azubis</t>
  </si>
  <si>
    <t>Personalaufwand KUG pauschal</t>
  </si>
  <si>
    <t>Reisebüros/-veranstalter Provisionen/Margen</t>
  </si>
  <si>
    <t>davon grds. erstattungsfähig</t>
  </si>
  <si>
    <t>14. Monatspauschale Steuerberater</t>
  </si>
  <si>
    <t>15. Abo</t>
  </si>
  <si>
    <t>16. Telekommunikation (Telefon- und Internet, Server, GEZ etc.)</t>
  </si>
  <si>
    <t xml:space="preserve">17. Müllentsorgung, Straßenreinigung etc. </t>
  </si>
  <si>
    <t>18. Kfz-Steuer für gewerblich genutzte PKW</t>
  </si>
  <si>
    <t>19. externe Dienstleister</t>
  </si>
  <si>
    <t>20. Reinigung</t>
  </si>
  <si>
    <t>21. IT-Dienstleister</t>
  </si>
  <si>
    <t>22. Hausmeisterdienste</t>
  </si>
  <si>
    <t>23. IHK-Beitrag und weitere Mitgliedsbeiträge</t>
  </si>
  <si>
    <t>24. Kontoführungsgebühren</t>
  </si>
  <si>
    <t>25.Kosten des Steuerberaters, Wirtschaftsprüfers oder vereidigten Buchprüfers für den Antrag</t>
  </si>
  <si>
    <t>26. sonstiges</t>
  </si>
  <si>
    <t>Summe sonstige Fixkosten</t>
  </si>
  <si>
    <t>September</t>
  </si>
  <si>
    <t>Oktober</t>
  </si>
  <si>
    <t>November</t>
  </si>
  <si>
    <t xml:space="preserve">   =&gt; 90% Erstattung der Fixkosten </t>
  </si>
  <si>
    <t xml:space="preserve">   =&gt; 60% Erstattung der Fixkosten </t>
  </si>
  <si>
    <t>&gt; 30% -50%</t>
  </si>
  <si>
    <t>Dezember</t>
  </si>
  <si>
    <t>kumulierter Einbruch Monat und Vormonat</t>
  </si>
  <si>
    <t>Überbrückungshilfe  II</t>
  </si>
  <si>
    <t>Überbrückungshilfe II September - Dezember 2020</t>
  </si>
  <si>
    <t>Umsatzeinbrüche in den Monaten September bis Dezember 2020</t>
  </si>
  <si>
    <t>Umsatzeinbruch</t>
  </si>
  <si>
    <t>Prüfschema (Stand 30.10.2020):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</si>
</sst>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DM&quot;_-;\-* #,##0.00\ &quot;DM&quot;_-;_-* &quot;-&quot;??\ &quot;DM&quot;_-;_-@_-"/>
    <numFmt numFmtId="165" formatCode="_-* #,##0.00\ [$€-407]_-;\-* #,##0.00\ [$€-407]_-;_-* &quot;-&quot;??\ [$€-407]_-;_-@_-"/>
  </numFmts>
  <fonts count="15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u/>
      <sz val="14"/>
      <name val="Arial"/>
      <family val="2"/>
    </font>
    <font>
      <b/>
      <sz val="12"/>
      <color rgb="FFFF0000"/>
      <name val="Arial"/>
      <family val="2"/>
    </font>
    <font>
      <u val="singleAccounting"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8"/>
      <name val="Arial"/>
      <family val="2"/>
    </font>
    <font>
      <sz val="11.5"/>
      <name val="Arial"/>
      <family val="2"/>
    </font>
    <font>
      <sz val="14"/>
      <name val="Arial"/>
      <family val="2"/>
    </font>
    <font>
      <sz val="11"/>
      <color rgb="FF9C57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7" borderId="0" applyNumberFormat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3" fillId="0" borderId="0" xfId="2" applyNumberFormat="1" applyFont="1"/>
    <xf numFmtId="0" fontId="3" fillId="0" borderId="0" xfId="0" applyFont="1" applyAlignment="1">
      <alignment horizontal="center"/>
    </xf>
    <xf numFmtId="0" fontId="3" fillId="0" borderId="2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1" xfId="0" applyFont="1" applyFill="1" applyBorder="1"/>
    <xf numFmtId="0" fontId="3" fillId="2" borderId="6" xfId="0" applyFont="1" applyFill="1" applyBorder="1"/>
    <xf numFmtId="0" fontId="2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vertical="center"/>
    </xf>
    <xf numFmtId="165" fontId="3" fillId="2" borderId="0" xfId="2" applyNumberFormat="1" applyFont="1" applyFill="1" applyAlignment="1">
      <alignment vertical="center"/>
    </xf>
    <xf numFmtId="165" fontId="3" fillId="0" borderId="0" xfId="2" applyNumberFormat="1" applyFont="1" applyAlignment="1">
      <alignment vertical="center"/>
    </xf>
    <xf numFmtId="10" fontId="2" fillId="3" borderId="7" xfId="1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165" fontId="3" fillId="0" borderId="0" xfId="2" applyNumberFormat="1" applyFont="1" applyAlignment="1">
      <alignment horizontal="center" vertical="center"/>
    </xf>
    <xf numFmtId="10" fontId="7" fillId="0" borderId="0" xfId="1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>
      <alignment horizontal="right"/>
    </xf>
    <xf numFmtId="10" fontId="2" fillId="4" borderId="7" xfId="1" applyNumberFormat="1" applyFont="1" applyFill="1" applyBorder="1" applyAlignment="1">
      <alignment vertical="center"/>
    </xf>
    <xf numFmtId="165" fontId="3" fillId="0" borderId="0" xfId="0" applyNumberFormat="1" applyFont="1"/>
    <xf numFmtId="165" fontId="8" fillId="0" borderId="0" xfId="0" applyNumberFormat="1" applyFont="1"/>
    <xf numFmtId="165" fontId="2" fillId="0" borderId="0" xfId="0" applyNumberFormat="1" applyFont="1"/>
    <xf numFmtId="0" fontId="3" fillId="5" borderId="0" xfId="0" applyFont="1" applyFill="1"/>
    <xf numFmtId="0" fontId="2" fillId="0" borderId="8" xfId="0" applyFont="1" applyBorder="1"/>
    <xf numFmtId="165" fontId="2" fillId="0" borderId="9" xfId="0" applyNumberFormat="1" applyFont="1" applyBorder="1"/>
    <xf numFmtId="165" fontId="3" fillId="2" borderId="0" xfId="0" applyNumberFormat="1" applyFont="1" applyFill="1"/>
    <xf numFmtId="0" fontId="9" fillId="0" borderId="0" xfId="0" applyFont="1"/>
    <xf numFmtId="0" fontId="11" fillId="0" borderId="0" xfId="0" applyFont="1"/>
    <xf numFmtId="0" fontId="2" fillId="5" borderId="0" xfId="0" applyFont="1" applyFill="1" applyAlignment="1">
      <alignment horizont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65" fontId="8" fillId="2" borderId="0" xfId="0" applyNumberFormat="1" applyFont="1" applyFill="1"/>
    <xf numFmtId="165" fontId="3" fillId="6" borderId="0" xfId="0" applyNumberFormat="1" applyFont="1" applyFill="1"/>
    <xf numFmtId="17" fontId="3" fillId="0" borderId="0" xfId="0" applyNumberFormat="1" applyFont="1"/>
    <xf numFmtId="165" fontId="3" fillId="0" borderId="0" xfId="2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0" fontId="3" fillId="0" borderId="0" xfId="2" applyNumberFormat="1" applyFont="1" applyFill="1" applyAlignment="1">
      <alignment vertical="center"/>
    </xf>
    <xf numFmtId="165" fontId="14" fillId="7" borderId="0" xfId="3" applyNumberFormat="1"/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</cellXfs>
  <cellStyles count="4">
    <cellStyle name="Neutral" xfId="3" builtinId="28"/>
    <cellStyle name="Prozent" xfId="1" builtinId="5"/>
    <cellStyle name="Standard" xfId="0" builtinId="0"/>
    <cellStyle name="Währung" xfId="2" builtinId="4"/>
  </cellStyles>
  <dxfs count="6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ukas Hendricks" id="{5B3F0360-BABE-4DFC-9CD5-B9AE1F0A8224}" userId="aea8c7b590f47f11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43" dT="2020-06-25T20:32:07.02" personId="{5B3F0360-BABE-4DFC-9CD5-B9AE1F0A8224}" id="{275E9243-E77D-4EB0-BD75-6ABCFE4D5096}">
    <text>regelfällig vom 01.06-31.08. und vor dem 01. März 2020 vertraglich begründet</text>
  </threadedComment>
  <threadedComment ref="C52" dT="2020-07-15T11:48:16.26" personId="{5B3F0360-BABE-4DFC-9CD5-B9AE1F0A8224}" id="{0F5F70D9-676E-45B7-913A-5F953CE3FA09}">
    <text>pauschal im Juni, wenn nicht im Förderzeitraum berechnet / gezahlt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N78"/>
  <sheetViews>
    <sheetView tabSelected="1" topLeftCell="B31" zoomScale="115" zoomScaleNormal="115" workbookViewId="0">
      <selection activeCell="C53" sqref="C53"/>
    </sheetView>
  </sheetViews>
  <sheetFormatPr baseColWidth="10" defaultColWidth="11.42578125" defaultRowHeight="15" x14ac:dyDescent="0.2"/>
  <cols>
    <col min="1" max="1" width="1.140625" style="2" customWidth="1"/>
    <col min="2" max="2" width="36.85546875" style="2" customWidth="1"/>
    <col min="3" max="3" width="15.7109375" style="2" customWidth="1"/>
    <col min="4" max="4" width="2.28515625" style="2" customWidth="1"/>
    <col min="5" max="5" width="15.7109375" style="2" customWidth="1"/>
    <col min="6" max="6" width="2.42578125" style="2" customWidth="1"/>
    <col min="7" max="7" width="15.5703125" style="2" customWidth="1"/>
    <col min="8" max="8" width="2.42578125" style="2" customWidth="1"/>
    <col min="9" max="9" width="15.5703125" style="2" customWidth="1"/>
    <col min="10" max="10" width="2.7109375" style="2" customWidth="1"/>
    <col min="11" max="11" width="16.140625" style="2" customWidth="1"/>
    <col min="12" max="12" width="3.140625" style="2" customWidth="1"/>
    <col min="13" max="13" width="2.28515625" style="2" customWidth="1"/>
    <col min="14" max="14" width="16" style="2" bestFit="1" customWidth="1"/>
    <col min="15" max="16384" width="11.42578125" style="2"/>
  </cols>
  <sheetData>
    <row r="1" spans="1:14" ht="10.15" customHeight="1" x14ac:dyDescent="0.25">
      <c r="A1" s="1"/>
      <c r="C1" s="14"/>
      <c r="D1" s="15"/>
      <c r="E1" s="15"/>
      <c r="F1" s="15"/>
      <c r="G1" s="16"/>
      <c r="H1" s="15"/>
      <c r="I1" s="30"/>
      <c r="J1" s="29"/>
      <c r="K1" s="10"/>
      <c r="L1" s="11"/>
    </row>
    <row r="2" spans="1:14" ht="15.75" x14ac:dyDescent="0.25">
      <c r="A2" s="1"/>
      <c r="B2" s="9" t="s">
        <v>0</v>
      </c>
      <c r="C2" s="17"/>
      <c r="D2" s="18"/>
      <c r="E2" s="18"/>
      <c r="F2" s="18"/>
      <c r="G2" s="19"/>
      <c r="H2" s="18"/>
      <c r="I2" s="30"/>
      <c r="J2" s="31"/>
      <c r="K2" s="12"/>
      <c r="L2" s="13"/>
    </row>
    <row r="3" spans="1:14" x14ac:dyDescent="0.2">
      <c r="G3" s="41" t="s">
        <v>1</v>
      </c>
    </row>
    <row r="4" spans="1:14" ht="18" x14ac:dyDescent="0.25">
      <c r="B4" s="40" t="s">
        <v>61</v>
      </c>
    </row>
    <row r="5" spans="1:14" ht="4.1500000000000004" customHeight="1" x14ac:dyDescent="0.2"/>
    <row r="6" spans="1:14" ht="18" x14ac:dyDescent="0.25">
      <c r="B6" s="21" t="s">
        <v>58</v>
      </c>
    </row>
    <row r="7" spans="1:14" ht="9" customHeight="1" x14ac:dyDescent="0.2"/>
    <row r="8" spans="1:14" ht="15.75" x14ac:dyDescent="0.25">
      <c r="B8" s="42" t="s">
        <v>2</v>
      </c>
      <c r="C8" s="3" t="s">
        <v>3</v>
      </c>
      <c r="D8" s="3"/>
    </row>
    <row r="9" spans="1:14" ht="7.15" customHeight="1" x14ac:dyDescent="0.2"/>
    <row r="10" spans="1:14" ht="15.75" x14ac:dyDescent="0.25">
      <c r="C10" s="4">
        <v>43556</v>
      </c>
      <c r="D10" s="4"/>
      <c r="E10" s="4">
        <v>43586</v>
      </c>
      <c r="F10" s="4"/>
      <c r="G10" s="4">
        <v>43617</v>
      </c>
      <c r="H10" s="4"/>
      <c r="I10" s="4">
        <v>43647</v>
      </c>
      <c r="K10" s="4">
        <v>43678</v>
      </c>
      <c r="L10" s="4"/>
      <c r="N10" s="1" t="s">
        <v>4</v>
      </c>
    </row>
    <row r="11" spans="1:14" ht="7.9" customHeight="1" x14ac:dyDescent="0.2"/>
    <row r="12" spans="1:14" ht="22.5" customHeight="1" x14ac:dyDescent="0.2">
      <c r="B12" s="22" t="s">
        <v>5</v>
      </c>
      <c r="C12" s="23">
        <v>12000</v>
      </c>
      <c r="E12" s="23">
        <v>12000</v>
      </c>
      <c r="G12" s="23">
        <v>12000</v>
      </c>
      <c r="I12" s="23">
        <v>12000</v>
      </c>
      <c r="K12" s="23">
        <v>12000</v>
      </c>
      <c r="N12" s="23">
        <f>C12+E12+G12+I12+K12</f>
        <v>60000</v>
      </c>
    </row>
    <row r="13" spans="1:14" ht="15" customHeight="1" x14ac:dyDescent="0.2">
      <c r="J13" s="8"/>
    </row>
    <row r="14" spans="1:14" ht="15.75" x14ac:dyDescent="0.25">
      <c r="C14" s="4">
        <v>43922</v>
      </c>
      <c r="D14" s="4"/>
      <c r="E14" s="4">
        <v>43952</v>
      </c>
      <c r="F14" s="4"/>
      <c r="G14" s="4">
        <v>43983</v>
      </c>
      <c r="H14" s="4"/>
      <c r="I14" s="4">
        <v>44013</v>
      </c>
      <c r="K14" s="4">
        <v>44044</v>
      </c>
      <c r="L14" s="4"/>
      <c r="N14" s="1" t="s">
        <v>6</v>
      </c>
    </row>
    <row r="15" spans="1:14" ht="7.9" customHeight="1" x14ac:dyDescent="0.2"/>
    <row r="16" spans="1:14" ht="26.25" customHeight="1" x14ac:dyDescent="0.2">
      <c r="B16" s="22" t="s">
        <v>5</v>
      </c>
      <c r="C16" s="23">
        <v>10000</v>
      </c>
      <c r="E16" s="23">
        <v>3000</v>
      </c>
      <c r="G16" s="23">
        <v>10000</v>
      </c>
      <c r="I16" s="23">
        <v>8000</v>
      </c>
      <c r="K16" s="23">
        <v>12000</v>
      </c>
      <c r="N16" s="23">
        <f>C16+E16+G16+I16+K16</f>
        <v>43000</v>
      </c>
    </row>
    <row r="17" spans="2:14" s="29" customFormat="1" ht="26.25" customHeight="1" thickBot="1" x14ac:dyDescent="0.3">
      <c r="B17" s="51"/>
      <c r="C17" s="50"/>
      <c r="E17" s="50"/>
      <c r="G17" s="50"/>
      <c r="I17" s="50"/>
      <c r="K17" s="50"/>
      <c r="N17" s="20" t="s">
        <v>60</v>
      </c>
    </row>
    <row r="18" spans="2:14" s="29" customFormat="1" ht="26.25" customHeight="1" thickBot="1" x14ac:dyDescent="0.25">
      <c r="B18" s="51" t="s">
        <v>56</v>
      </c>
      <c r="C18" s="50"/>
      <c r="E18" s="52">
        <f>((C16+E16)-(C12+E12))/(C12+E12)</f>
        <v>-0.45833333333333331</v>
      </c>
      <c r="F18" s="52"/>
      <c r="G18" s="52">
        <f t="shared" ref="G18:K18" si="0">((E16+G16)-(E12+G12))/(E12+G12)</f>
        <v>-0.45833333333333331</v>
      </c>
      <c r="H18" s="52"/>
      <c r="I18" s="52">
        <f t="shared" si="0"/>
        <v>-0.25</v>
      </c>
      <c r="J18" s="52"/>
      <c r="K18" s="52">
        <f t="shared" si="0"/>
        <v>-0.16666666666666666</v>
      </c>
      <c r="L18" s="52"/>
      <c r="N18" s="25">
        <f>SUM(N16-N12)/N12</f>
        <v>-0.28333333333333333</v>
      </c>
    </row>
    <row r="19" spans="2:14" ht="8.4499999999999993" customHeight="1" thickBot="1" x14ac:dyDescent="0.25">
      <c r="C19" s="8"/>
      <c r="E19" s="8"/>
      <c r="G19" s="8"/>
      <c r="I19" s="8"/>
      <c r="J19" s="8"/>
      <c r="K19" s="8"/>
      <c r="L19" s="8"/>
    </row>
    <row r="20" spans="2:14" ht="18.75" thickBot="1" x14ac:dyDescent="0.3">
      <c r="B20" s="54" t="str">
        <f>IF(OR(N18&lt;-29.9999999999999%,E18&lt;-0.5,G18&lt;-0.5,I18&lt;-0.5,K18&lt;-0.5,),"Antragsvoraussetzung Umsatzeinbruch erfüllt","Antragsvoraussetzung Umsatzeinbruch nicht erfüllt")</f>
        <v>Antragsvoraussetzung Umsatzeinbruch nicht erfüllt</v>
      </c>
      <c r="C20" s="55"/>
      <c r="D20" s="55"/>
      <c r="E20" s="56"/>
    </row>
    <row r="21" spans="2:14" ht="19.899999999999999" customHeight="1" x14ac:dyDescent="0.2">
      <c r="C21" s="8"/>
      <c r="E21" s="8"/>
      <c r="F21" s="8"/>
      <c r="G21" s="8"/>
      <c r="H21" s="8"/>
      <c r="I21" s="8"/>
      <c r="J21" s="8"/>
      <c r="K21" s="8"/>
      <c r="L21" s="8"/>
    </row>
    <row r="22" spans="2:14" ht="15.75" x14ac:dyDescent="0.25">
      <c r="B22" s="42" t="s">
        <v>7</v>
      </c>
      <c r="C22" s="3" t="s">
        <v>59</v>
      </c>
      <c r="D22" s="3"/>
      <c r="E22" s="8"/>
      <c r="F22" s="8"/>
      <c r="G22" s="8"/>
      <c r="H22" s="8"/>
      <c r="I22" s="8"/>
      <c r="J22" s="8"/>
      <c r="K22" s="8"/>
      <c r="L22" s="8"/>
    </row>
    <row r="23" spans="2:14" ht="8.4499999999999993" customHeight="1" x14ac:dyDescent="0.25">
      <c r="B23" s="20"/>
      <c r="C23" s="3"/>
      <c r="D23" s="3"/>
      <c r="E23" s="8"/>
      <c r="F23" s="8"/>
      <c r="G23" s="8"/>
      <c r="H23" s="8"/>
      <c r="I23" s="8"/>
      <c r="J23" s="8"/>
      <c r="K23" s="8"/>
      <c r="L23" s="8"/>
    </row>
    <row r="24" spans="2:14" x14ac:dyDescent="0.2">
      <c r="B24" s="43" t="s">
        <v>8</v>
      </c>
      <c r="C24" s="27" t="s">
        <v>9</v>
      </c>
      <c r="D24" s="27"/>
      <c r="E24" s="24" t="s">
        <v>52</v>
      </c>
      <c r="F24" s="24"/>
      <c r="G24" s="24"/>
      <c r="H24" s="24"/>
      <c r="I24" s="8"/>
      <c r="J24" s="8"/>
      <c r="K24" s="8"/>
      <c r="L24" s="8"/>
    </row>
    <row r="25" spans="2:14" x14ac:dyDescent="0.2">
      <c r="B25" s="43" t="s">
        <v>8</v>
      </c>
      <c r="C25" s="27" t="s">
        <v>10</v>
      </c>
      <c r="D25" s="27"/>
      <c r="E25" s="24" t="s">
        <v>53</v>
      </c>
      <c r="F25" s="24"/>
      <c r="G25" s="24"/>
      <c r="H25" s="24"/>
    </row>
    <row r="26" spans="2:14" x14ac:dyDescent="0.2">
      <c r="B26" s="43" t="s">
        <v>8</v>
      </c>
      <c r="C26" s="27" t="s">
        <v>54</v>
      </c>
      <c r="D26" s="27"/>
      <c r="E26" s="24" t="s">
        <v>11</v>
      </c>
      <c r="F26" s="24"/>
      <c r="G26" s="24"/>
      <c r="H26" s="24"/>
      <c r="I26" s="8"/>
      <c r="J26" s="8"/>
    </row>
    <row r="27" spans="2:14" ht="9" customHeight="1" x14ac:dyDescent="0.2">
      <c r="B27" s="26"/>
      <c r="C27" s="27"/>
      <c r="D27" s="27"/>
      <c r="E27" s="24"/>
      <c r="F27" s="24"/>
      <c r="G27" s="24"/>
      <c r="H27" s="24"/>
      <c r="I27" s="8"/>
      <c r="J27" s="8"/>
    </row>
    <row r="28" spans="2:14" ht="15.75" x14ac:dyDescent="0.25">
      <c r="B28" s="1" t="s">
        <v>12</v>
      </c>
      <c r="C28" s="4">
        <v>43738</v>
      </c>
      <c r="D28" s="4"/>
      <c r="E28" s="4">
        <v>43769</v>
      </c>
      <c r="G28" s="4">
        <v>43799</v>
      </c>
      <c r="I28" s="4">
        <v>43830</v>
      </c>
    </row>
    <row r="29" spans="2:14" ht="6.75" customHeight="1" x14ac:dyDescent="0.25">
      <c r="G29" s="5"/>
      <c r="I29" s="5"/>
    </row>
    <row r="30" spans="2:14" x14ac:dyDescent="0.2">
      <c r="B30" s="22" t="s">
        <v>5</v>
      </c>
      <c r="C30" s="23">
        <v>12000</v>
      </c>
      <c r="E30" s="23">
        <v>12000</v>
      </c>
      <c r="G30" s="23">
        <v>12000</v>
      </c>
      <c r="I30" s="23">
        <v>12000</v>
      </c>
    </row>
    <row r="31" spans="2:14" ht="6.6" customHeight="1" x14ac:dyDescent="0.25">
      <c r="G31" s="8"/>
      <c r="I31" s="8"/>
      <c r="J31" s="20"/>
    </row>
    <row r="32" spans="2:14" ht="15.75" x14ac:dyDescent="0.25">
      <c r="C32" s="4">
        <v>44104</v>
      </c>
      <c r="D32" s="4"/>
      <c r="E32" s="4">
        <v>44135</v>
      </c>
      <c r="G32" s="4">
        <v>44165</v>
      </c>
      <c r="I32" s="4">
        <v>44196</v>
      </c>
      <c r="J32" s="5"/>
    </row>
    <row r="33" spans="2:12" ht="8.25" customHeight="1" x14ac:dyDescent="0.25">
      <c r="C33" s="6"/>
      <c r="E33" s="6"/>
      <c r="G33" s="7"/>
      <c r="I33" s="7"/>
    </row>
    <row r="34" spans="2:12" ht="15.75" x14ac:dyDescent="0.25">
      <c r="B34" s="22" t="s">
        <v>13</v>
      </c>
      <c r="C34" s="23">
        <v>3000</v>
      </c>
      <c r="E34" s="23">
        <v>6000</v>
      </c>
      <c r="G34" s="23">
        <v>8000</v>
      </c>
      <c r="I34" s="23">
        <v>10000</v>
      </c>
      <c r="K34" s="28"/>
      <c r="L34" s="8"/>
    </row>
    <row r="35" spans="2:12" ht="8.4499999999999993" customHeight="1" thickBot="1" x14ac:dyDescent="0.25">
      <c r="C35" s="8"/>
      <c r="E35" s="8"/>
      <c r="F35" s="8"/>
      <c r="G35" s="8"/>
      <c r="H35" s="8"/>
      <c r="I35" s="8"/>
      <c r="J35" s="8"/>
      <c r="K35" s="8"/>
      <c r="L35" s="8"/>
    </row>
    <row r="36" spans="2:12" ht="16.5" thickBot="1" x14ac:dyDescent="0.3">
      <c r="B36" s="1" t="s">
        <v>14</v>
      </c>
      <c r="C36" s="25">
        <f>-SUM(C34-C30)/C30</f>
        <v>0.75</v>
      </c>
      <c r="E36" s="25">
        <f>-SUM(E34-E30)/E30</f>
        <v>0.5</v>
      </c>
      <c r="G36" s="25">
        <f>-SUM(G34-G30)/G30</f>
        <v>0.33333333333333331</v>
      </c>
      <c r="I36" s="25">
        <f>-SUM(I34-I30)/I30</f>
        <v>0.16666666666666666</v>
      </c>
    </row>
    <row r="37" spans="2:12" ht="13.15" customHeight="1" thickBot="1" x14ac:dyDescent="0.25"/>
    <row r="38" spans="2:12" ht="16.5" thickBot="1" x14ac:dyDescent="0.25">
      <c r="B38" s="2" t="s">
        <v>15</v>
      </c>
      <c r="C38" s="32">
        <f>IF(C36&lt;30%,0,IF(C36&lt;50%,40%,IF(C36&lt;70%,60%,90%)))</f>
        <v>0.9</v>
      </c>
      <c r="E38" s="32">
        <f>IF(E36&lt;30%,0,IF(E36&lt;50%,40%,IF(E36&lt;70.0001%,60%,90%)))</f>
        <v>0.6</v>
      </c>
      <c r="G38" s="32">
        <f>IF(G36&lt;30%,0,IF(G36&lt;50%,40%,IF(G36&lt;70.0001%,60%,90%)))</f>
        <v>0.4</v>
      </c>
      <c r="I38" s="32">
        <f>IF(I36&lt;30%,0,IF(I36&lt;50%,40%,IF(I36&lt;70.0001%,60%,90%)))</f>
        <v>0</v>
      </c>
    </row>
    <row r="40" spans="2:12" ht="15.75" x14ac:dyDescent="0.25">
      <c r="B40" s="42" t="s">
        <v>16</v>
      </c>
      <c r="C40" s="3" t="s">
        <v>17</v>
      </c>
      <c r="D40" s="3"/>
      <c r="E40" s="8"/>
      <c r="K40" s="9" t="s">
        <v>18</v>
      </c>
    </row>
    <row r="41" spans="2:12" ht="27" customHeight="1" x14ac:dyDescent="0.25">
      <c r="B41" s="3" t="s">
        <v>19</v>
      </c>
      <c r="C41" s="4" t="s">
        <v>49</v>
      </c>
      <c r="D41" s="4"/>
      <c r="E41" s="4" t="s">
        <v>50</v>
      </c>
      <c r="G41" s="4" t="s">
        <v>51</v>
      </c>
      <c r="I41" s="4" t="s">
        <v>55</v>
      </c>
      <c r="K41" s="4" t="s">
        <v>20</v>
      </c>
    </row>
    <row r="42" spans="2:12" ht="5.25" customHeight="1" x14ac:dyDescent="0.2"/>
    <row r="43" spans="2:12" x14ac:dyDescent="0.2">
      <c r="B43" s="2" t="s">
        <v>21</v>
      </c>
      <c r="C43" s="39">
        <v>3500</v>
      </c>
      <c r="D43" s="33"/>
      <c r="E43" s="39">
        <f>C43</f>
        <v>3500</v>
      </c>
      <c r="F43" s="33"/>
      <c r="G43" s="39">
        <f>E43</f>
        <v>3500</v>
      </c>
      <c r="H43" s="33"/>
      <c r="I43" s="39">
        <f>G43</f>
        <v>3500</v>
      </c>
      <c r="K43" s="33">
        <f>G43+E43+C43+I43</f>
        <v>14000</v>
      </c>
    </row>
    <row r="44" spans="2:12" x14ac:dyDescent="0.2">
      <c r="B44" s="2" t="s">
        <v>22</v>
      </c>
      <c r="C44" s="39">
        <v>900</v>
      </c>
      <c r="D44" s="33"/>
      <c r="E44" s="39">
        <f t="shared" ref="E44:I53" si="1">C44</f>
        <v>900</v>
      </c>
      <c r="F44" s="33"/>
      <c r="G44" s="39">
        <f t="shared" si="1"/>
        <v>900</v>
      </c>
      <c r="H44" s="33"/>
      <c r="I44" s="39">
        <f t="shared" si="1"/>
        <v>900</v>
      </c>
      <c r="K44" s="33">
        <f t="shared" ref="K44:K55" si="2">G44+E44+C44+I44</f>
        <v>3600</v>
      </c>
    </row>
    <row r="45" spans="2:12" x14ac:dyDescent="0.2">
      <c r="B45" s="2" t="s">
        <v>23</v>
      </c>
      <c r="C45" s="39">
        <v>430</v>
      </c>
      <c r="D45" s="33"/>
      <c r="E45" s="39">
        <f t="shared" si="1"/>
        <v>430</v>
      </c>
      <c r="F45" s="33"/>
      <c r="G45" s="39">
        <f t="shared" si="1"/>
        <v>430</v>
      </c>
      <c r="H45" s="33"/>
      <c r="I45" s="39">
        <f t="shared" si="1"/>
        <v>430</v>
      </c>
      <c r="K45" s="33">
        <f t="shared" si="2"/>
        <v>1720</v>
      </c>
    </row>
    <row r="46" spans="2:12" x14ac:dyDescent="0.2">
      <c r="B46" s="2" t="s">
        <v>24</v>
      </c>
      <c r="C46" s="39">
        <v>150</v>
      </c>
      <c r="D46" s="33"/>
      <c r="E46" s="39">
        <f t="shared" si="1"/>
        <v>150</v>
      </c>
      <c r="F46" s="33"/>
      <c r="G46" s="39">
        <f t="shared" si="1"/>
        <v>150</v>
      </c>
      <c r="H46" s="33"/>
      <c r="I46" s="39">
        <f t="shared" si="1"/>
        <v>150</v>
      </c>
      <c r="K46" s="33">
        <f t="shared" si="2"/>
        <v>600</v>
      </c>
    </row>
    <row r="47" spans="2:12" x14ac:dyDescent="0.2">
      <c r="B47" s="2" t="s">
        <v>25</v>
      </c>
      <c r="C47" s="39">
        <v>500</v>
      </c>
      <c r="D47" s="33"/>
      <c r="E47" s="39">
        <f t="shared" si="1"/>
        <v>500</v>
      </c>
      <c r="F47" s="33"/>
      <c r="G47" s="39">
        <f t="shared" si="1"/>
        <v>500</v>
      </c>
      <c r="H47" s="33"/>
      <c r="I47" s="39">
        <f t="shared" si="1"/>
        <v>500</v>
      </c>
      <c r="K47" s="33">
        <f t="shared" si="2"/>
        <v>2000</v>
      </c>
    </row>
    <row r="48" spans="2:12" x14ac:dyDescent="0.2">
      <c r="B48" s="2" t="s">
        <v>26</v>
      </c>
      <c r="C48" s="39">
        <v>85</v>
      </c>
      <c r="D48" s="33"/>
      <c r="E48" s="39">
        <f t="shared" si="1"/>
        <v>85</v>
      </c>
      <c r="F48" s="33"/>
      <c r="G48" s="39">
        <f t="shared" si="1"/>
        <v>85</v>
      </c>
      <c r="H48" s="33"/>
      <c r="I48" s="39">
        <f t="shared" si="1"/>
        <v>85</v>
      </c>
      <c r="K48" s="33">
        <f t="shared" si="2"/>
        <v>340</v>
      </c>
    </row>
    <row r="49" spans="2:11" x14ac:dyDescent="0.2">
      <c r="B49" s="2" t="s">
        <v>27</v>
      </c>
      <c r="C49" s="39">
        <v>800</v>
      </c>
      <c r="D49" s="33"/>
      <c r="E49" s="39">
        <f t="shared" si="1"/>
        <v>800</v>
      </c>
      <c r="F49" s="33"/>
      <c r="G49" s="39">
        <f t="shared" si="1"/>
        <v>800</v>
      </c>
      <c r="H49" s="33"/>
      <c r="I49" s="39">
        <f t="shared" si="1"/>
        <v>800</v>
      </c>
      <c r="K49" s="33">
        <f t="shared" si="2"/>
        <v>3200</v>
      </c>
    </row>
    <row r="50" spans="2:11" x14ac:dyDescent="0.2">
      <c r="B50" s="2" t="s">
        <v>28</v>
      </c>
      <c r="C50" s="39">
        <v>800</v>
      </c>
      <c r="D50" s="33"/>
      <c r="E50" s="39">
        <f t="shared" si="1"/>
        <v>800</v>
      </c>
      <c r="F50" s="33"/>
      <c r="G50" s="39">
        <f t="shared" si="1"/>
        <v>800</v>
      </c>
      <c r="H50" s="33"/>
      <c r="I50" s="39">
        <f t="shared" si="1"/>
        <v>800</v>
      </c>
      <c r="K50" s="33">
        <f t="shared" si="2"/>
        <v>3200</v>
      </c>
    </row>
    <row r="51" spans="2:11" ht="15.75" x14ac:dyDescent="0.25">
      <c r="B51" s="2" t="s">
        <v>29</v>
      </c>
      <c r="C51" s="53">
        <f>C78</f>
        <v>390</v>
      </c>
      <c r="D51" s="33"/>
      <c r="E51" s="53">
        <f>E78</f>
        <v>390</v>
      </c>
      <c r="F51" s="33"/>
      <c r="G51" s="53">
        <f>G78</f>
        <v>390</v>
      </c>
      <c r="H51" s="33"/>
      <c r="I51" s="53">
        <f>I78</f>
        <v>390</v>
      </c>
      <c r="K51" s="33">
        <f t="shared" si="2"/>
        <v>1560</v>
      </c>
    </row>
    <row r="52" spans="2:11" x14ac:dyDescent="0.2">
      <c r="B52" s="2" t="s">
        <v>30</v>
      </c>
      <c r="C52" s="39">
        <v>3500</v>
      </c>
      <c r="D52" s="33"/>
      <c r="E52" s="39">
        <v>0</v>
      </c>
      <c r="F52" s="33"/>
      <c r="G52" s="39">
        <f t="shared" si="1"/>
        <v>0</v>
      </c>
      <c r="H52" s="33"/>
      <c r="I52" s="39">
        <f t="shared" si="1"/>
        <v>0</v>
      </c>
      <c r="K52" s="33">
        <f t="shared" si="2"/>
        <v>3500</v>
      </c>
    </row>
    <row r="53" spans="2:11" x14ac:dyDescent="0.2">
      <c r="B53" s="2" t="s">
        <v>31</v>
      </c>
      <c r="C53" s="39">
        <v>800</v>
      </c>
      <c r="D53" s="33"/>
      <c r="E53" s="39">
        <f t="shared" si="1"/>
        <v>800</v>
      </c>
      <c r="F53" s="33"/>
      <c r="G53" s="39">
        <f t="shared" si="1"/>
        <v>800</v>
      </c>
      <c r="H53" s="33"/>
      <c r="I53" s="39">
        <f t="shared" si="1"/>
        <v>800</v>
      </c>
      <c r="K53" s="33">
        <f t="shared" si="2"/>
        <v>3200</v>
      </c>
    </row>
    <row r="54" spans="2:11" x14ac:dyDescent="0.2">
      <c r="B54" s="2" t="s">
        <v>32</v>
      </c>
      <c r="C54" s="39">
        <f>SUM(C43:C52)*0.2</f>
        <v>2211</v>
      </c>
      <c r="D54" s="48"/>
      <c r="E54" s="39">
        <f>SUM(E43:E52)*0.2</f>
        <v>1511</v>
      </c>
      <c r="F54" s="48"/>
      <c r="G54" s="39">
        <f>SUM(G43:G52)*0.2</f>
        <v>1511</v>
      </c>
      <c r="H54" s="33"/>
      <c r="I54" s="39">
        <f>SUM(I43:I52)*0.2</f>
        <v>1511</v>
      </c>
      <c r="K54" s="33">
        <f t="shared" si="2"/>
        <v>6744</v>
      </c>
    </row>
    <row r="55" spans="2:11" ht="17.25" x14ac:dyDescent="0.35">
      <c r="B55" s="2" t="s">
        <v>33</v>
      </c>
      <c r="C55" s="47">
        <v>5000</v>
      </c>
      <c r="D55" s="34"/>
      <c r="E55" s="39"/>
      <c r="F55" s="34"/>
      <c r="G55" s="39">
        <v>10000</v>
      </c>
      <c r="H55" s="34"/>
      <c r="I55" s="39">
        <v>10000</v>
      </c>
      <c r="K55" s="33">
        <f t="shared" si="2"/>
        <v>25000</v>
      </c>
    </row>
    <row r="56" spans="2:11" ht="18" customHeight="1" x14ac:dyDescent="0.25">
      <c r="B56" s="1" t="s">
        <v>20</v>
      </c>
      <c r="C56" s="35">
        <f>SUM(C43:C55)</f>
        <v>19066</v>
      </c>
      <c r="D56" s="1"/>
      <c r="E56" s="35">
        <f>SUM(E43:E55)</f>
        <v>9866</v>
      </c>
      <c r="F56" s="1"/>
      <c r="G56" s="35">
        <f>SUM(G43:G55)</f>
        <v>19866</v>
      </c>
      <c r="H56" s="1"/>
      <c r="I56" s="35">
        <f>SUM(I43:I55)</f>
        <v>19866</v>
      </c>
      <c r="K56" s="35">
        <f>SUM(K43:K55)</f>
        <v>68664</v>
      </c>
    </row>
    <row r="57" spans="2:11" ht="12" customHeight="1" thickBot="1" x14ac:dyDescent="0.25"/>
    <row r="58" spans="2:11" ht="16.5" thickBot="1" x14ac:dyDescent="0.3">
      <c r="B58" s="37" t="s">
        <v>34</v>
      </c>
      <c r="C58" s="38">
        <f>IF(SUM(C56)*C38&lt;50000,SUM(C56)*C38,50000)</f>
        <v>17159.400000000001</v>
      </c>
      <c r="D58" s="38"/>
      <c r="E58" s="38">
        <f t="shared" ref="D58:I58" si="3">IF(SUM(E56)*E38&lt;50000,SUM(E56)*E38,50000)</f>
        <v>5919.5999999999995</v>
      </c>
      <c r="F58" s="38"/>
      <c r="G58" s="38">
        <f t="shared" si="3"/>
        <v>7946.4000000000005</v>
      </c>
      <c r="H58" s="38"/>
      <c r="I58" s="38">
        <f t="shared" si="3"/>
        <v>0</v>
      </c>
    </row>
    <row r="59" spans="2:11" ht="9.6" customHeight="1" x14ac:dyDescent="0.2"/>
    <row r="60" spans="2:11" ht="18.600000000000001" customHeight="1" x14ac:dyDescent="0.2">
      <c r="B60" s="44" t="s">
        <v>57</v>
      </c>
      <c r="C60" s="45">
        <f>SUM(C58:I58)</f>
        <v>31025.4</v>
      </c>
      <c r="E60" s="46"/>
    </row>
    <row r="61" spans="2:11" x14ac:dyDescent="0.2">
      <c r="J61" s="33"/>
    </row>
    <row r="62" spans="2:11" x14ac:dyDescent="0.2">
      <c r="C62" s="49" t="s">
        <v>49</v>
      </c>
      <c r="E62" s="49" t="s">
        <v>50</v>
      </c>
      <c r="G62" s="49" t="s">
        <v>51</v>
      </c>
      <c r="I62" s="2" t="s">
        <v>55</v>
      </c>
    </row>
    <row r="64" spans="2:11" x14ac:dyDescent="0.2">
      <c r="B64" s="2" t="s">
        <v>35</v>
      </c>
      <c r="C64" s="39">
        <v>250</v>
      </c>
      <c r="E64" s="39">
        <f>C64</f>
        <v>250</v>
      </c>
      <c r="G64" s="39">
        <f>E64</f>
        <v>250</v>
      </c>
      <c r="I64" s="39">
        <f>G64</f>
        <v>250</v>
      </c>
    </row>
    <row r="65" spans="2:9" x14ac:dyDescent="0.2">
      <c r="B65" s="2" t="s">
        <v>36</v>
      </c>
      <c r="C65" s="39">
        <v>140</v>
      </c>
      <c r="E65" s="39">
        <f t="shared" ref="E65:E76" si="4">C65</f>
        <v>140</v>
      </c>
      <c r="G65" s="39">
        <f t="shared" ref="G65:G76" si="5">E65</f>
        <v>140</v>
      </c>
      <c r="I65" s="39">
        <f t="shared" ref="I65:I76" si="6">G65</f>
        <v>140</v>
      </c>
    </row>
    <row r="66" spans="2:9" x14ac:dyDescent="0.2">
      <c r="B66" s="2" t="s">
        <v>37</v>
      </c>
      <c r="C66" s="39"/>
      <c r="E66" s="39">
        <f t="shared" si="4"/>
        <v>0</v>
      </c>
      <c r="G66" s="39">
        <f t="shared" si="5"/>
        <v>0</v>
      </c>
      <c r="I66" s="39">
        <f t="shared" si="6"/>
        <v>0</v>
      </c>
    </row>
    <row r="67" spans="2:9" x14ac:dyDescent="0.2">
      <c r="B67" s="2" t="s">
        <v>38</v>
      </c>
      <c r="C67" s="39"/>
      <c r="E67" s="39">
        <f t="shared" si="4"/>
        <v>0</v>
      </c>
      <c r="G67" s="39">
        <f t="shared" si="5"/>
        <v>0</v>
      </c>
      <c r="I67" s="39">
        <f t="shared" si="6"/>
        <v>0</v>
      </c>
    </row>
    <row r="68" spans="2:9" x14ac:dyDescent="0.2">
      <c r="B68" s="2" t="s">
        <v>39</v>
      </c>
      <c r="C68" s="39"/>
      <c r="E68" s="39">
        <f t="shared" si="4"/>
        <v>0</v>
      </c>
      <c r="G68" s="39">
        <f t="shared" si="5"/>
        <v>0</v>
      </c>
      <c r="I68" s="39">
        <f t="shared" si="6"/>
        <v>0</v>
      </c>
    </row>
    <row r="69" spans="2:9" x14ac:dyDescent="0.2">
      <c r="B69" s="2" t="s">
        <v>40</v>
      </c>
      <c r="C69" s="39"/>
      <c r="E69" s="39">
        <f t="shared" si="4"/>
        <v>0</v>
      </c>
      <c r="G69" s="39">
        <f t="shared" si="5"/>
        <v>0</v>
      </c>
      <c r="I69" s="39">
        <f t="shared" si="6"/>
        <v>0</v>
      </c>
    </row>
    <row r="70" spans="2:9" x14ac:dyDescent="0.2">
      <c r="B70" s="2" t="s">
        <v>41</v>
      </c>
      <c r="C70" s="39"/>
      <c r="E70" s="39">
        <f t="shared" si="4"/>
        <v>0</v>
      </c>
      <c r="G70" s="39">
        <f t="shared" si="5"/>
        <v>0</v>
      </c>
      <c r="I70" s="39">
        <f t="shared" si="6"/>
        <v>0</v>
      </c>
    </row>
    <row r="71" spans="2:9" x14ac:dyDescent="0.2">
      <c r="B71" s="2" t="s">
        <v>42</v>
      </c>
      <c r="C71" s="39"/>
      <c r="E71" s="39">
        <f t="shared" si="4"/>
        <v>0</v>
      </c>
      <c r="G71" s="39">
        <f t="shared" si="5"/>
        <v>0</v>
      </c>
      <c r="I71" s="39">
        <f t="shared" si="6"/>
        <v>0</v>
      </c>
    </row>
    <row r="72" spans="2:9" x14ac:dyDescent="0.2">
      <c r="B72" s="2" t="s">
        <v>43</v>
      </c>
      <c r="C72" s="39"/>
      <c r="E72" s="39">
        <f t="shared" si="4"/>
        <v>0</v>
      </c>
      <c r="G72" s="39">
        <f t="shared" si="5"/>
        <v>0</v>
      </c>
      <c r="I72" s="39">
        <f t="shared" si="6"/>
        <v>0</v>
      </c>
    </row>
    <row r="73" spans="2:9" x14ac:dyDescent="0.2">
      <c r="B73" s="2" t="s">
        <v>44</v>
      </c>
      <c r="C73" s="39"/>
      <c r="E73" s="39">
        <f t="shared" si="4"/>
        <v>0</v>
      </c>
      <c r="G73" s="39">
        <f t="shared" si="5"/>
        <v>0</v>
      </c>
      <c r="I73" s="39">
        <f t="shared" si="6"/>
        <v>0</v>
      </c>
    </row>
    <row r="74" spans="2:9" x14ac:dyDescent="0.2">
      <c r="B74" s="2" t="s">
        <v>45</v>
      </c>
      <c r="C74" s="39"/>
      <c r="E74" s="39">
        <f t="shared" si="4"/>
        <v>0</v>
      </c>
      <c r="G74" s="39">
        <f t="shared" si="5"/>
        <v>0</v>
      </c>
      <c r="I74" s="39">
        <f t="shared" si="6"/>
        <v>0</v>
      </c>
    </row>
    <row r="75" spans="2:9" x14ac:dyDescent="0.2">
      <c r="B75" s="2" t="s">
        <v>46</v>
      </c>
      <c r="E75" s="39">
        <f>C74</f>
        <v>0</v>
      </c>
      <c r="G75" s="39">
        <f t="shared" si="5"/>
        <v>0</v>
      </c>
      <c r="I75" s="39">
        <f>G74</f>
        <v>0</v>
      </c>
    </row>
    <row r="76" spans="2:9" x14ac:dyDescent="0.2">
      <c r="B76" s="2" t="s">
        <v>47</v>
      </c>
      <c r="C76" s="39"/>
      <c r="E76" s="39">
        <f t="shared" si="4"/>
        <v>0</v>
      </c>
      <c r="G76" s="39">
        <f t="shared" si="5"/>
        <v>0</v>
      </c>
      <c r="I76" s="39">
        <f t="shared" si="6"/>
        <v>0</v>
      </c>
    </row>
    <row r="78" spans="2:9" x14ac:dyDescent="0.2">
      <c r="B78" s="2" t="s">
        <v>48</v>
      </c>
      <c r="C78" s="36">
        <f>SUM(C64:C76)</f>
        <v>390</v>
      </c>
      <c r="E78" s="36">
        <f t="shared" ref="E78:G78" si="7">SUM(E64:E76)</f>
        <v>390</v>
      </c>
      <c r="G78" s="36">
        <f t="shared" si="7"/>
        <v>390</v>
      </c>
      <c r="I78" s="36">
        <f t="shared" ref="I78" si="8">SUM(I64:I76)</f>
        <v>390</v>
      </c>
    </row>
  </sheetData>
  <mergeCells count="1">
    <mergeCell ref="B20:E20"/>
  </mergeCells>
  <phoneticPr fontId="0" type="noConversion"/>
  <conditionalFormatting sqref="N18">
    <cfRule type="cellIs" dxfId="31" priority="16" operator="lessThan">
      <formula>0.6</formula>
    </cfRule>
    <cfRule type="cellIs" dxfId="30" priority="17" operator="greaterThan">
      <formula>0.5999999999999</formula>
    </cfRule>
    <cfRule type="cellIs" dxfId="29" priority="18" operator="greaterThan">
      <formula>"59,999999999999999&lt;5"</formula>
    </cfRule>
    <cfRule type="cellIs" dxfId="28" priority="9" operator="greaterThan">
      <formula>0.3001</formula>
    </cfRule>
    <cfRule type="cellIs" dxfId="27" priority="8" operator="lessThan">
      <formula>-0.3</formula>
    </cfRule>
    <cfRule type="cellIs" dxfId="26" priority="5" operator="lessThan">
      <formula>-0.299999999999999</formula>
    </cfRule>
  </conditionalFormatting>
  <conditionalFormatting sqref="K18 I18 G18 E18">
    <cfRule type="cellIs" dxfId="25" priority="10" operator="lessThan">
      <formula>-0.5</formula>
    </cfRule>
    <cfRule type="cellIs" dxfId="24" priority="11" operator="greaterThan">
      <formula>-0.50000001</formula>
    </cfRule>
    <cfRule type="cellIs" dxfId="23" priority="12" operator="greaterThan">
      <formula>-0.5</formula>
    </cfRule>
    <cfRule type="cellIs" dxfId="22" priority="14" operator="greaterThan">
      <formula>-0.299999999</formula>
    </cfRule>
    <cfRule type="cellIs" dxfId="21" priority="15" operator="lessThan">
      <formula>-0.3</formula>
    </cfRule>
  </conditionalFormatting>
  <conditionalFormatting sqref="B20:E20">
    <cfRule type="containsText" dxfId="20" priority="13" operator="containsText" text="nicht">
      <formula>NOT(ISERROR(SEARCH("nicht",B20)))</formula>
    </cfRule>
  </conditionalFormatting>
  <conditionalFormatting sqref="E18">
    <cfRule type="cellIs" dxfId="19" priority="7" operator="greaterThan">
      <formula>-0.5</formula>
    </cfRule>
    <cfRule type="cellIs" dxfId="18" priority="6" operator="greaterThan">
      <formula>-49.9999999999999%</formula>
    </cfRule>
  </conditionalFormatting>
  <conditionalFormatting sqref="K18">
    <cfRule type="cellIs" dxfId="3" priority="4" operator="lessThan">
      <formula>-0.499999999999999</formula>
    </cfRule>
  </conditionalFormatting>
  <conditionalFormatting sqref="I18">
    <cfRule type="cellIs" dxfId="2" priority="3" operator="lessThan">
      <formula>-0.499999999999999</formula>
    </cfRule>
  </conditionalFormatting>
  <conditionalFormatting sqref="G18">
    <cfRule type="cellIs" dxfId="1" priority="2" operator="lessThan">
      <formula>-0.499999999999999</formula>
    </cfRule>
  </conditionalFormatting>
  <conditionalFormatting sqref="E18">
    <cfRule type="cellIs" dxfId="0" priority="1" operator="lessThan">
      <formula>-0.499999999999999</formula>
    </cfRule>
  </conditionalFormatting>
  <pageMargins left="3.937007874015748E-2" right="3.937007874015748E-2" top="0.35433070866141736" bottom="0.15748031496062992" header="0.31496062992125984" footer="0.31496062992125984"/>
  <pageSetup paperSize="9" orientation="portrait" horizontalDpi="12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0.7109375" defaultRowHeight="12.75" x14ac:dyDescent="0.2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b01a6db8-2b7c-4d51-af61-446f2ec55792</BSO999929>
</file>

<file path=customXml/itemProps1.xml><?xml version="1.0" encoding="utf-8"?>
<ds:datastoreItem xmlns:ds="http://schemas.openxmlformats.org/officeDocument/2006/customXml" ds:itemID="{118561E8-269B-4C67-B9EC-44BE9596D0B0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Stufe 1</vt:lpstr>
      <vt:lpstr>Tabelle1</vt:lpstr>
    </vt:vector>
  </TitlesOfParts>
  <Manager/>
  <Company>Datev eG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 Hendricks</dc:creator>
  <cp:keywords/>
  <dc:description/>
  <cp:lastModifiedBy>Lukas Hendricks</cp:lastModifiedBy>
  <cp:revision/>
  <dcterms:created xsi:type="dcterms:W3CDTF">1997-08-20T08:30:35Z</dcterms:created>
  <dcterms:modified xsi:type="dcterms:W3CDTF">2020-10-30T15:41:04Z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AW999120">
    <vt:lpwstr>KAW</vt:lpwstr>
  </property>
  <property fmtid="{D5CDD505-2E9C-101B-9397-08002B2CF9AE}" pid="3" name="KAWworkVers">
    <vt:lpwstr>0,05</vt:lpwstr>
  </property>
  <property fmtid="{D5CDD505-2E9C-101B-9397-08002B2CF9AE}" pid="4" name="KAW999000">
    <vt:lpwstr>J</vt:lpwstr>
  </property>
  <property fmtid="{D5CDD505-2E9C-101B-9397-08002B2CF9AE}" pid="5" name="KAW999985">
    <vt:lpwstr>004006999120003PCD006004004012cZZbGFVVPDQM006004005003nn1006999983008K0000016</vt:lpwstr>
  </property>
</Properties>
</file>